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LPTB00291IPC013 Betco WM20 v2 9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J3" i="1"/>
  <c r="J4"/>
  <c r="J5"/>
  <c r="J6"/>
  <c r="J7"/>
  <c r="J8"/>
  <c r="J9"/>
  <c r="J10"/>
  <c r="J11"/>
  <c r="J13"/>
  <c r="J14"/>
  <c r="J15"/>
  <c r="J16"/>
  <c r="J17"/>
  <c r="J12"/>
  <c r="I4"/>
  <c r="I5"/>
  <c r="I6"/>
  <c r="I7"/>
  <c r="I8"/>
  <c r="I9"/>
  <c r="I10"/>
  <c r="I11"/>
  <c r="I12"/>
  <c r="I13"/>
  <c r="I14"/>
  <c r="I15"/>
  <c r="I16"/>
  <c r="I17"/>
  <c r="I3"/>
  <c r="K4"/>
  <c r="K5"/>
  <c r="K6"/>
  <c r="K7"/>
  <c r="K8"/>
  <c r="K9"/>
  <c r="K10"/>
  <c r="K11"/>
  <c r="K12"/>
  <c r="K13"/>
  <c r="K14"/>
  <c r="K15"/>
  <c r="K16"/>
  <c r="K17"/>
  <c r="K3"/>
</calcChain>
</file>

<file path=xl/sharedStrings.xml><?xml version="1.0" encoding="utf-8"?>
<sst xmlns="http://schemas.openxmlformats.org/spreadsheetml/2006/main" count="106" uniqueCount="66">
  <si>
    <t>VTRS00515</t>
  </si>
  <si>
    <t>WASHER             D. 4 INX</t>
  </si>
  <si>
    <t>12/2002</t>
  </si>
  <si>
    <t>VTDD15925</t>
  </si>
  <si>
    <t>NUT</t>
  </si>
  <si>
    <t>M 4 INX</t>
  </si>
  <si>
    <t>VTRS00516</t>
  </si>
  <si>
    <t>WASHER             D. 5 INX</t>
  </si>
  <si>
    <t>VTDD01693</t>
  </si>
  <si>
    <t>M 5 INX</t>
  </si>
  <si>
    <t>FSVR00096</t>
  </si>
  <si>
    <t>CLAMP</t>
  </si>
  <si>
    <t>10-16 INOX</t>
  </si>
  <si>
    <t>03/2003</t>
  </si>
  <si>
    <t>RCVR00536</t>
  </si>
  <si>
    <t>CONNECTOR         PORTAG.</t>
  </si>
  <si>
    <t>TBFX49101</t>
  </si>
  <si>
    <t>TUBE</t>
  </si>
  <si>
    <t>FLEX D.34  CPL.SHK</t>
  </si>
  <si>
    <t>LAFN05658</t>
  </si>
  <si>
    <t>MEEV00018</t>
  </si>
  <si>
    <t>SOLENOID VALVE</t>
  </si>
  <si>
    <t>MECB00887</t>
  </si>
  <si>
    <t>WIRING</t>
  </si>
  <si>
    <t>KIT ELETTROVALVOLA 24V</t>
  </si>
  <si>
    <t>RCVR00353</t>
  </si>
  <si>
    <t>CAP</t>
  </si>
  <si>
    <t>1/2"G X ELETTROV. ACL</t>
  </si>
  <si>
    <t>GUGO00268</t>
  </si>
  <si>
    <t>GASKET</t>
  </si>
  <si>
    <t>D.21 SP.3 GOMMA</t>
  </si>
  <si>
    <t>VTVT00817</t>
  </si>
  <si>
    <t>SCREW</t>
  </si>
  <si>
    <t>TE M4x12 UNI 5739 INOX</t>
  </si>
  <si>
    <t>TBBP00344</t>
  </si>
  <si>
    <t>D12/18 L=670</t>
  </si>
  <si>
    <t>FSVR00091</t>
  </si>
  <si>
    <t>14-24</t>
  </si>
  <si>
    <t xml:space="preserve">BRACKET           </t>
  </si>
  <si>
    <t xml:space="preserve"> </t>
  </si>
  <si>
    <t>E86768</t>
  </si>
  <si>
    <t>Washer</t>
  </si>
  <si>
    <t>NUT M 4 INX</t>
  </si>
  <si>
    <t>E86750</t>
  </si>
  <si>
    <t>Washer D5 UNI 6591 NOXA2 Plane</t>
  </si>
  <si>
    <t>E86772</t>
  </si>
  <si>
    <t>Nut</t>
  </si>
  <si>
    <t>E86751</t>
  </si>
  <si>
    <t>Clamp 10-16</t>
  </si>
  <si>
    <t>E86397</t>
  </si>
  <si>
    <t>connector  WS20</t>
  </si>
  <si>
    <t>TUBE FLEX D.34  CPL.SHK</t>
  </si>
  <si>
    <t xml:space="preserve">BRACKET            </t>
  </si>
  <si>
    <t>E88455</t>
  </si>
  <si>
    <t>Solution Solenoid Valve</t>
  </si>
  <si>
    <t>WIRING KIT ELETTROVALVOLA 24V</t>
  </si>
  <si>
    <t>CAP 1/2"G X ELETTROV. ACL</t>
  </si>
  <si>
    <t>GASKET D.21 SP.3 GOMMA</t>
  </si>
  <si>
    <t>SCREW TE M4x12 UNI 5739 INOX</t>
  </si>
  <si>
    <t>TUBE D12/18 L=670</t>
  </si>
  <si>
    <t>CLAMP 14-24</t>
  </si>
  <si>
    <t>ITEM</t>
  </si>
  <si>
    <t>DESCRIPTION</t>
  </si>
  <si>
    <t>SKU</t>
  </si>
  <si>
    <t>QTY</t>
  </si>
  <si>
    <t>FROM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</si>
</sst>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Protection="1">
      <protection locked="0"/>
    </xf>
    <xf numFmtId="3" fontId="2" fillId="0" borderId="0" xfId="0" applyNumberFormat="1" applyFont="1" applyProtection="1">
      <protection locked="0"/>
    </xf>
    <xf numFmtId="0" fontId="1" fillId="0" borderId="0" xfId="0" applyNumberFormat="1" applyFont="1" applyProtection="1">
      <protection locked="0"/>
    </xf>
    <xf numFmtId="1" fontId="0" fillId="0" borderId="0" xfId="0" applyNumberFormat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</sheetNames>
    <sheetDataSet>
      <sheetData sheetId="0">
        <row r="2">
          <cell r="G2" t="str">
            <v>E01197300</v>
          </cell>
        </row>
        <row r="17536">
          <cell r="J17536" t="str">
            <v xml:space="preserve">P1005                        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7"/>
  <sheetViews>
    <sheetView workbookViewId="0">
      <selection sqref="A1:K17"/>
    </sheetView>
  </sheetViews>
  <sheetFormatPr defaultRowHeight="12.75"/>
  <cols>
    <col min="2" max="2" width="3.5703125" customWidth="1"/>
    <col min="3" max="3" width="11.140625" customWidth="1"/>
    <col min="4" max="4" width="22.28515625" customWidth="1"/>
    <col min="5" max="5" width="3" customWidth="1"/>
    <col min="6" max="6" width="21.28515625" customWidth="1"/>
    <col min="7" max="7" width="8.140625" customWidth="1"/>
    <col min="8" max="8" width="5.5703125" customWidth="1"/>
    <col min="9" max="9" width="10" customWidth="1"/>
    <col min="10" max="10" width="28.5703125" customWidth="1"/>
    <col min="11" max="11" width="4" style="4" customWidth="1"/>
  </cols>
  <sheetData>
    <row r="3" spans="2:11">
      <c r="B3" s="3">
        <v>1</v>
      </c>
      <c r="C3" s="1" t="s">
        <v>0</v>
      </c>
      <c r="D3" s="1" t="s">
        <v>1</v>
      </c>
      <c r="E3" s="1" t="s">
        <v>39</v>
      </c>
      <c r="G3" s="2">
        <v>200</v>
      </c>
      <c r="H3" s="1" t="s">
        <v>2</v>
      </c>
      <c r="I3" s="5" t="str">
        <f>IF(ISNA(VLOOKUP(C3,'[1]Parts List Query'!$G$2:'[1]Parts List Query'!$J$17536,4,FALSE))=TRUE,(C3),(LEFT(VLOOKUP(C3,[1]!Table_Query_from_BetcoViews[[AlternateID]:[MainSKU]],4,FALSE),6)))</f>
        <v>E86768</v>
      </c>
      <c r="J3" s="5" t="str">
        <f>IFERROR(VLOOKUP(TRIM(C3),[1]!Table_Query_from_BetcoViews[[AlternateID]:[ItemDescr2]],5,FALSE),(CONCATENATE(D3,E3,F3)))</f>
        <v>Washer</v>
      </c>
      <c r="K3" s="4">
        <f>G3*0.01</f>
        <v>2</v>
      </c>
    </row>
    <row r="4" spans="2:11">
      <c r="B4" s="3">
        <v>2</v>
      </c>
      <c r="C4" s="1" t="s">
        <v>3</v>
      </c>
      <c r="D4" s="1" t="s">
        <v>4</v>
      </c>
      <c r="E4" s="1" t="s">
        <v>39</v>
      </c>
      <c r="F4" s="1" t="s">
        <v>5</v>
      </c>
      <c r="G4" s="2">
        <v>200</v>
      </c>
      <c r="I4" s="5" t="str">
        <f>IF(ISNA(VLOOKUP(C4,'[1]Parts List Query'!$G$2:'[1]Parts List Query'!$J$17536,4,FALSE))=TRUE,(C4),(LEFT(VLOOKUP(C4,[1]!Table_Query_from_BetcoViews[[AlternateID]:[MainSKU]],4,FALSE),6)))</f>
        <v>VTDD15925</v>
      </c>
      <c r="J4" s="5" t="str">
        <f>IFERROR(VLOOKUP(TRIM(C4),[1]!Table_Query_from_BetcoViews[[AlternateID]:[ItemDescr2]],5,FALSE),(CONCATENATE(D4,E4,F4)))</f>
        <v>NUT M 4 INX</v>
      </c>
      <c r="K4" s="4">
        <f t="shared" ref="K4:K17" si="0">G4*0.01</f>
        <v>2</v>
      </c>
    </row>
    <row r="5" spans="2:11">
      <c r="B5" s="3">
        <v>3</v>
      </c>
      <c r="C5" s="1" t="s">
        <v>6</v>
      </c>
      <c r="D5" s="1" t="s">
        <v>7</v>
      </c>
      <c r="E5" s="1" t="s">
        <v>39</v>
      </c>
      <c r="G5" s="2">
        <v>200</v>
      </c>
      <c r="H5" s="1" t="s">
        <v>2</v>
      </c>
      <c r="I5" s="5" t="str">
        <f>IF(ISNA(VLOOKUP(C5,'[1]Parts List Query'!$G$2:'[1]Parts List Query'!$J$17536,4,FALSE))=TRUE,(C5),(LEFT(VLOOKUP(C5,[1]!Table_Query_from_BetcoViews[[AlternateID]:[MainSKU]],4,FALSE),6)))</f>
        <v>E86750</v>
      </c>
      <c r="J5" s="5" t="str">
        <f>IFERROR(VLOOKUP(TRIM(C5),[1]!Table_Query_from_BetcoViews[[AlternateID]:[ItemDescr2]],5,FALSE),(CONCATENATE(D5,E5,F5)))</f>
        <v>Washer D5 UNI 6591 NOXA2 Plane</v>
      </c>
      <c r="K5" s="4">
        <f t="shared" si="0"/>
        <v>2</v>
      </c>
    </row>
    <row r="6" spans="2:11">
      <c r="B6" s="3">
        <v>4</v>
      </c>
      <c r="C6" s="1" t="s">
        <v>8</v>
      </c>
      <c r="D6" s="1" t="s">
        <v>4</v>
      </c>
      <c r="E6" s="1" t="s">
        <v>39</v>
      </c>
      <c r="F6" s="1" t="s">
        <v>9</v>
      </c>
      <c r="G6" s="2">
        <v>200</v>
      </c>
      <c r="H6" s="1" t="s">
        <v>2</v>
      </c>
      <c r="I6" s="5" t="str">
        <f>IF(ISNA(VLOOKUP(C6,'[1]Parts List Query'!$G$2:'[1]Parts List Query'!$J$17536,4,FALSE))=TRUE,(C6),(LEFT(VLOOKUP(C6,[1]!Table_Query_from_BetcoViews[[AlternateID]:[MainSKU]],4,FALSE),6)))</f>
        <v>E86772</v>
      </c>
      <c r="J6" s="5" t="str">
        <f>IFERROR(VLOOKUP(TRIM(C6),[1]!Table_Query_from_BetcoViews[[AlternateID]:[ItemDescr2]],5,FALSE),(CONCATENATE(D6,E6,F6)))</f>
        <v>Nut</v>
      </c>
      <c r="K6" s="4">
        <f t="shared" si="0"/>
        <v>2</v>
      </c>
    </row>
    <row r="7" spans="2:11">
      <c r="B7" s="3">
        <v>5</v>
      </c>
      <c r="C7" s="1" t="s">
        <v>10</v>
      </c>
      <c r="D7" s="1" t="s">
        <v>11</v>
      </c>
      <c r="E7" s="1" t="s">
        <v>39</v>
      </c>
      <c r="F7" s="1" t="s">
        <v>12</v>
      </c>
      <c r="G7" s="2">
        <v>200</v>
      </c>
      <c r="H7" s="1" t="s">
        <v>13</v>
      </c>
      <c r="I7" s="5" t="str">
        <f>IF(ISNA(VLOOKUP(C7,'[1]Parts List Query'!$G$2:'[1]Parts List Query'!$J$17536,4,FALSE))=TRUE,(C7),(LEFT(VLOOKUP(C7,[1]!Table_Query_from_BetcoViews[[AlternateID]:[MainSKU]],4,FALSE),6)))</f>
        <v>E86751</v>
      </c>
      <c r="J7" s="5" t="str">
        <f>IFERROR(VLOOKUP(TRIM(C7),[1]!Table_Query_from_BetcoViews[[AlternateID]:[ItemDescr2]],5,FALSE),(CONCATENATE(D7,E7,F7)))</f>
        <v>Clamp 10-16</v>
      </c>
      <c r="K7" s="4">
        <f t="shared" si="0"/>
        <v>2</v>
      </c>
    </row>
    <row r="8" spans="2:11">
      <c r="B8" s="3">
        <v>6</v>
      </c>
      <c r="C8" s="1" t="s">
        <v>14</v>
      </c>
      <c r="D8" s="1" t="s">
        <v>15</v>
      </c>
      <c r="E8" s="1" t="s">
        <v>39</v>
      </c>
      <c r="G8" s="2">
        <v>100</v>
      </c>
      <c r="I8" s="5" t="str">
        <f>IF(ISNA(VLOOKUP(C8,'[1]Parts List Query'!$G$2:'[1]Parts List Query'!$J$17536,4,FALSE))=TRUE,(C8),(LEFT(VLOOKUP(C8,[1]!Table_Query_from_BetcoViews[[AlternateID]:[MainSKU]],4,FALSE),6)))</f>
        <v>E86397</v>
      </c>
      <c r="J8" s="5" t="str">
        <f>IFERROR(VLOOKUP(TRIM(C8),[1]!Table_Query_from_BetcoViews[[AlternateID]:[ItemDescr2]],5,FALSE),(CONCATENATE(D8,E8,F8)))</f>
        <v>connector  WS20</v>
      </c>
      <c r="K8" s="4">
        <f t="shared" si="0"/>
        <v>1</v>
      </c>
    </row>
    <row r="9" spans="2:11">
      <c r="B9" s="3">
        <v>7</v>
      </c>
      <c r="C9" s="1" t="s">
        <v>16</v>
      </c>
      <c r="D9" s="1" t="s">
        <v>17</v>
      </c>
      <c r="E9" s="1" t="s">
        <v>39</v>
      </c>
      <c r="F9" s="1" t="s">
        <v>18</v>
      </c>
      <c r="G9" s="2">
        <v>100</v>
      </c>
      <c r="I9" s="5" t="str">
        <f>IF(ISNA(VLOOKUP(C9,'[1]Parts List Query'!$G$2:'[1]Parts List Query'!$J$17536,4,FALSE))=TRUE,(C9),(LEFT(VLOOKUP(C9,[1]!Table_Query_from_BetcoViews[[AlternateID]:[MainSKU]],4,FALSE),6)))</f>
        <v>TBFX49101</v>
      </c>
      <c r="J9" s="5" t="str">
        <f>IFERROR(VLOOKUP(TRIM(C9),[1]!Table_Query_from_BetcoViews[[AlternateID]:[ItemDescr2]],5,FALSE),(CONCATENATE(D9,E9,F9)))</f>
        <v>TUBE FLEX D.34  CPL.SHK</v>
      </c>
      <c r="K9" s="4">
        <f t="shared" si="0"/>
        <v>1</v>
      </c>
    </row>
    <row r="10" spans="2:11">
      <c r="B10" s="3">
        <v>8</v>
      </c>
      <c r="C10" s="1" t="s">
        <v>19</v>
      </c>
      <c r="D10" s="1" t="s">
        <v>38</v>
      </c>
      <c r="E10" s="1" t="s">
        <v>39</v>
      </c>
      <c r="G10" s="2">
        <v>100</v>
      </c>
      <c r="H10" s="1" t="s">
        <v>2</v>
      </c>
      <c r="I10" s="5" t="str">
        <f>IF(ISNA(VLOOKUP(C10,'[1]Parts List Query'!$G$2:'[1]Parts List Query'!$J$17536,4,FALSE))=TRUE,(C10),(LEFT(VLOOKUP(C10,[1]!Table_Query_from_BetcoViews[[AlternateID]:[MainSKU]],4,FALSE),6)))</f>
        <v>LAFN05658</v>
      </c>
      <c r="J10" s="5" t="str">
        <f>IFERROR(VLOOKUP(TRIM(C10),[1]!Table_Query_from_BetcoViews[[AlternateID]:[ItemDescr2]],5,FALSE),(CONCATENATE(D10,E10,F10)))</f>
        <v xml:space="preserve">BRACKET            </v>
      </c>
      <c r="K10" s="4">
        <f t="shared" si="0"/>
        <v>1</v>
      </c>
    </row>
    <row r="11" spans="2:11">
      <c r="B11" s="3">
        <v>9</v>
      </c>
      <c r="C11" s="1" t="s">
        <v>20</v>
      </c>
      <c r="D11" s="1" t="s">
        <v>21</v>
      </c>
      <c r="E11" s="1" t="s">
        <v>39</v>
      </c>
      <c r="G11" s="2">
        <v>100</v>
      </c>
      <c r="H11" s="1" t="s">
        <v>2</v>
      </c>
      <c r="I11" s="5" t="str">
        <f>IF(ISNA(VLOOKUP(C11,'[1]Parts List Query'!$G$2:'[1]Parts List Query'!$J$17536,4,FALSE))=TRUE,(C11),(LEFT(VLOOKUP(C11,[1]!Table_Query_from_BetcoViews[[AlternateID]:[MainSKU]],4,FALSE),6)))</f>
        <v>E88455</v>
      </c>
      <c r="J11" s="5" t="str">
        <f>IFERROR(VLOOKUP(TRIM(C11),[1]!Table_Query_from_BetcoViews[[AlternateID]:[ItemDescr2]],5,FALSE),(CONCATENATE(D11,E11,F11)))</f>
        <v>Solution Solenoid Valve</v>
      </c>
      <c r="K11" s="4">
        <f t="shared" si="0"/>
        <v>1</v>
      </c>
    </row>
    <row r="12" spans="2:11">
      <c r="B12" s="3">
        <v>10</v>
      </c>
      <c r="C12" s="1" t="s">
        <v>22</v>
      </c>
      <c r="D12" s="1" t="s">
        <v>23</v>
      </c>
      <c r="E12" s="1" t="s">
        <v>39</v>
      </c>
      <c r="F12" s="1" t="s">
        <v>24</v>
      </c>
      <c r="G12" s="2">
        <v>100</v>
      </c>
      <c r="I12" s="5" t="str">
        <f>IF(ISNA(VLOOKUP(C12,'[1]Parts List Query'!$G$2:'[1]Parts List Query'!$J$17536,4,FALSE))=TRUE,(C12),(LEFT(VLOOKUP(C12,[1]!Table_Query_from_BetcoViews[[AlternateID]:[MainSKU]],4,FALSE),6)))</f>
        <v>MECB00887</v>
      </c>
      <c r="J12" s="5" t="str">
        <f>IFERROR(VLOOKUP(TRIM(C12),[1]!Table_Query_from_BetcoViews[[AlternateID]:[ItemDescr2]],5,FALSE),(CONCATENATE(D12,E12,F12)))</f>
        <v>WIRING KIT ELETTROVALVOLA 24V</v>
      </c>
      <c r="K12" s="4">
        <f t="shared" si="0"/>
        <v>1</v>
      </c>
    </row>
    <row r="13" spans="2:11">
      <c r="B13" s="3">
        <v>11</v>
      </c>
      <c r="C13" s="1" t="s">
        <v>25</v>
      </c>
      <c r="D13" s="1" t="s">
        <v>26</v>
      </c>
      <c r="E13" s="1" t="s">
        <v>39</v>
      </c>
      <c r="F13" s="1" t="s">
        <v>27</v>
      </c>
      <c r="G13" s="2">
        <v>100</v>
      </c>
      <c r="H13" s="1" t="s">
        <v>13</v>
      </c>
      <c r="I13" s="5" t="str">
        <f>IF(ISNA(VLOOKUP(C13,'[1]Parts List Query'!$G$2:'[1]Parts List Query'!$J$17536,4,FALSE))=TRUE,(C13),(LEFT(VLOOKUP(C13,[1]!Table_Query_from_BetcoViews[[AlternateID]:[MainSKU]],4,FALSE),6)))</f>
        <v>RCVR00353</v>
      </c>
      <c r="J13" s="5" t="str">
        <f>IFERROR(VLOOKUP(TRIM(C13),[1]!Table_Query_from_BetcoViews[[AlternateID]:[ItemDescr2]],5,FALSE),(CONCATENATE(D13,E13,F13)))</f>
        <v>CAP 1/2"G X ELETTROV. ACL</v>
      </c>
      <c r="K13" s="4">
        <f t="shared" si="0"/>
        <v>1</v>
      </c>
    </row>
    <row r="14" spans="2:11">
      <c r="B14" s="3">
        <v>12</v>
      </c>
      <c r="C14" s="1" t="s">
        <v>28</v>
      </c>
      <c r="D14" s="1" t="s">
        <v>29</v>
      </c>
      <c r="E14" s="1" t="s">
        <v>39</v>
      </c>
      <c r="F14" s="1" t="s">
        <v>30</v>
      </c>
      <c r="G14" s="2">
        <v>100</v>
      </c>
      <c r="H14" s="1" t="s">
        <v>13</v>
      </c>
      <c r="I14" s="5" t="str">
        <f>IF(ISNA(VLOOKUP(C14,'[1]Parts List Query'!$G$2:'[1]Parts List Query'!$J$17536,4,FALSE))=TRUE,(C14),(LEFT(VLOOKUP(C14,[1]!Table_Query_from_BetcoViews[[AlternateID]:[MainSKU]],4,FALSE),6)))</f>
        <v>GUGO00268</v>
      </c>
      <c r="J14" s="5" t="str">
        <f>IFERROR(VLOOKUP(TRIM(C14),[1]!Table_Query_from_BetcoViews[[AlternateID]:[ItemDescr2]],5,FALSE),(CONCATENATE(D14,E14,F14)))</f>
        <v>GASKET D.21 SP.3 GOMMA</v>
      </c>
      <c r="K14" s="4">
        <f t="shared" si="0"/>
        <v>1</v>
      </c>
    </row>
    <row r="15" spans="2:11">
      <c r="B15" s="3">
        <v>13</v>
      </c>
      <c r="C15" s="1" t="s">
        <v>31</v>
      </c>
      <c r="D15" s="1" t="s">
        <v>32</v>
      </c>
      <c r="E15" s="1" t="s">
        <v>39</v>
      </c>
      <c r="F15" s="1" t="s">
        <v>33</v>
      </c>
      <c r="G15" s="2">
        <v>200</v>
      </c>
      <c r="I15" s="5" t="str">
        <f>IF(ISNA(VLOOKUP(C15,'[1]Parts List Query'!$G$2:'[1]Parts List Query'!$J$17536,4,FALSE))=TRUE,(C15),(LEFT(VLOOKUP(C15,[1]!Table_Query_from_BetcoViews[[AlternateID]:[MainSKU]],4,FALSE),6)))</f>
        <v>VTVT00817</v>
      </c>
      <c r="J15" s="5" t="str">
        <f>IFERROR(VLOOKUP(TRIM(C15),[1]!Table_Query_from_BetcoViews[[AlternateID]:[ItemDescr2]],5,FALSE),(CONCATENATE(D15,E15,F15)))</f>
        <v>SCREW TE M4x12 UNI 5739 INOX</v>
      </c>
      <c r="K15" s="4">
        <f t="shared" si="0"/>
        <v>2</v>
      </c>
    </row>
    <row r="16" spans="2:11">
      <c r="B16" s="3">
        <v>14</v>
      </c>
      <c r="C16" s="1" t="s">
        <v>34</v>
      </c>
      <c r="D16" s="1" t="s">
        <v>17</v>
      </c>
      <c r="E16" s="1" t="s">
        <v>39</v>
      </c>
      <c r="F16" s="1" t="s">
        <v>35</v>
      </c>
      <c r="G16" s="2">
        <v>100</v>
      </c>
      <c r="I16" s="5" t="str">
        <f>IF(ISNA(VLOOKUP(C16,'[1]Parts List Query'!$G$2:'[1]Parts List Query'!$J$17536,4,FALSE))=TRUE,(C16),(LEFT(VLOOKUP(C16,[1]!Table_Query_from_BetcoViews[[AlternateID]:[MainSKU]],4,FALSE),6)))</f>
        <v>TBBP00344</v>
      </c>
      <c r="J16" s="5" t="str">
        <f>IFERROR(VLOOKUP(TRIM(C16),[1]!Table_Query_from_BetcoViews[[AlternateID]:[ItemDescr2]],5,FALSE),(CONCATENATE(D16,E16,F16)))</f>
        <v>TUBE D12/18 L=670</v>
      </c>
      <c r="K16" s="4">
        <f t="shared" si="0"/>
        <v>1</v>
      </c>
    </row>
    <row r="17" spans="2:11">
      <c r="B17" s="3">
        <v>15</v>
      </c>
      <c r="C17" s="1" t="s">
        <v>36</v>
      </c>
      <c r="D17" s="1" t="s">
        <v>11</v>
      </c>
      <c r="E17" s="1" t="s">
        <v>39</v>
      </c>
      <c r="F17" s="1" t="s">
        <v>37</v>
      </c>
      <c r="G17" s="2">
        <v>200</v>
      </c>
      <c r="I17" s="5" t="str">
        <f>IF(ISNA(VLOOKUP(C17,'[1]Parts List Query'!$G$2:'[1]Parts List Query'!$J$17536,4,FALSE))=TRUE,(C17),(LEFT(VLOOKUP(C17,[1]!Table_Query_from_BetcoViews[[AlternateID]:[MainSKU]],4,FALSE),6)))</f>
        <v>FSVR00091</v>
      </c>
      <c r="J17" s="5" t="str">
        <f>IFERROR(VLOOKUP(TRIM(C17),[1]!Table_Query_from_BetcoViews[[AlternateID]:[ItemDescr2]],5,FALSE),(CONCATENATE(D17,E17,F17)))</f>
        <v>CLAMP 14-24</v>
      </c>
      <c r="K17" s="4">
        <f t="shared" si="0"/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F17"/>
  <sheetViews>
    <sheetView tabSelected="1" workbookViewId="0">
      <selection activeCell="E2" sqref="E2"/>
    </sheetView>
  </sheetViews>
  <sheetFormatPr defaultRowHeight="12.75"/>
  <cols>
    <col min="2" max="2" width="7.42578125" style="8" customWidth="1"/>
    <col min="3" max="3" width="13.42578125" style="8" customWidth="1"/>
    <col min="4" max="4" width="33.140625" customWidth="1"/>
    <col min="5" max="5" width="6.7109375" customWidth="1"/>
    <col min="6" max="6" width="8.28515625" customWidth="1"/>
  </cols>
  <sheetData>
    <row r="2" spans="2:6" ht="15">
      <c r="B2" s="9" t="s">
        <v>61</v>
      </c>
      <c r="C2" s="9" t="s">
        <v>63</v>
      </c>
      <c r="D2" s="6" t="s">
        <v>62</v>
      </c>
      <c r="E2" s="9" t="s">
        <v>64</v>
      </c>
      <c r="F2" s="9" t="s">
        <v>65</v>
      </c>
    </row>
    <row r="3" spans="2:6" ht="15">
      <c r="B3" s="10">
        <v>1</v>
      </c>
      <c r="C3" s="10" t="s">
        <v>40</v>
      </c>
      <c r="D3" s="7" t="s">
        <v>41</v>
      </c>
      <c r="E3" s="10">
        <v>2</v>
      </c>
      <c r="F3" s="10" t="s">
        <v>2</v>
      </c>
    </row>
    <row r="4" spans="2:6" ht="15">
      <c r="B4" s="10">
        <v>2</v>
      </c>
      <c r="C4" s="10" t="s">
        <v>3</v>
      </c>
      <c r="D4" s="7" t="s">
        <v>42</v>
      </c>
      <c r="E4" s="10">
        <v>2</v>
      </c>
      <c r="F4" s="10"/>
    </row>
    <row r="5" spans="2:6" ht="15">
      <c r="B5" s="10">
        <v>3</v>
      </c>
      <c r="C5" s="10" t="s">
        <v>43</v>
      </c>
      <c r="D5" s="7" t="s">
        <v>44</v>
      </c>
      <c r="E5" s="10">
        <v>2</v>
      </c>
      <c r="F5" s="10" t="s">
        <v>2</v>
      </c>
    </row>
    <row r="6" spans="2:6" ht="15">
      <c r="B6" s="10">
        <v>4</v>
      </c>
      <c r="C6" s="10" t="s">
        <v>45</v>
      </c>
      <c r="D6" s="7" t="s">
        <v>46</v>
      </c>
      <c r="E6" s="10">
        <v>2</v>
      </c>
      <c r="F6" s="10" t="s">
        <v>2</v>
      </c>
    </row>
    <row r="7" spans="2:6" ht="15">
      <c r="B7" s="10">
        <v>5</v>
      </c>
      <c r="C7" s="10" t="s">
        <v>47</v>
      </c>
      <c r="D7" s="7" t="s">
        <v>48</v>
      </c>
      <c r="E7" s="10">
        <v>2</v>
      </c>
      <c r="F7" s="10" t="s">
        <v>13</v>
      </c>
    </row>
    <row r="8" spans="2:6" ht="15">
      <c r="B8" s="10">
        <v>6</v>
      </c>
      <c r="C8" s="10" t="s">
        <v>49</v>
      </c>
      <c r="D8" s="7" t="s">
        <v>50</v>
      </c>
      <c r="E8" s="10">
        <v>1</v>
      </c>
      <c r="F8" s="10"/>
    </row>
    <row r="9" spans="2:6" ht="15">
      <c r="B9" s="10">
        <v>7</v>
      </c>
      <c r="C9" s="10" t="s">
        <v>16</v>
      </c>
      <c r="D9" s="7" t="s">
        <v>51</v>
      </c>
      <c r="E9" s="10">
        <v>1</v>
      </c>
      <c r="F9" s="10"/>
    </row>
    <row r="10" spans="2:6" ht="15">
      <c r="B10" s="10">
        <v>8</v>
      </c>
      <c r="C10" s="10" t="s">
        <v>19</v>
      </c>
      <c r="D10" s="7" t="s">
        <v>52</v>
      </c>
      <c r="E10" s="10">
        <v>1</v>
      </c>
      <c r="F10" s="10" t="s">
        <v>2</v>
      </c>
    </row>
    <row r="11" spans="2:6" ht="15">
      <c r="B11" s="10">
        <v>9</v>
      </c>
      <c r="C11" s="10" t="s">
        <v>53</v>
      </c>
      <c r="D11" s="7" t="s">
        <v>54</v>
      </c>
      <c r="E11" s="10">
        <v>1</v>
      </c>
      <c r="F11" s="10" t="s">
        <v>2</v>
      </c>
    </row>
    <row r="12" spans="2:6" ht="15">
      <c r="B12" s="10">
        <v>10</v>
      </c>
      <c r="C12" s="10" t="s">
        <v>22</v>
      </c>
      <c r="D12" s="7" t="s">
        <v>55</v>
      </c>
      <c r="E12" s="10">
        <v>1</v>
      </c>
      <c r="F12" s="10"/>
    </row>
    <row r="13" spans="2:6" ht="15">
      <c r="B13" s="10">
        <v>11</v>
      </c>
      <c r="C13" s="10" t="s">
        <v>25</v>
      </c>
      <c r="D13" s="7" t="s">
        <v>56</v>
      </c>
      <c r="E13" s="10">
        <v>1</v>
      </c>
      <c r="F13" s="10" t="s">
        <v>13</v>
      </c>
    </row>
    <row r="14" spans="2:6" ht="15">
      <c r="B14" s="10">
        <v>12</v>
      </c>
      <c r="C14" s="10" t="s">
        <v>28</v>
      </c>
      <c r="D14" s="7" t="s">
        <v>57</v>
      </c>
      <c r="E14" s="10">
        <v>1</v>
      </c>
      <c r="F14" s="10" t="s">
        <v>13</v>
      </c>
    </row>
    <row r="15" spans="2:6" ht="15">
      <c r="B15" s="10">
        <v>13</v>
      </c>
      <c r="C15" s="10" t="s">
        <v>31</v>
      </c>
      <c r="D15" s="7" t="s">
        <v>58</v>
      </c>
      <c r="E15" s="10">
        <v>2</v>
      </c>
      <c r="F15" s="10"/>
    </row>
    <row r="16" spans="2:6" ht="15">
      <c r="B16" s="10">
        <v>14</v>
      </c>
      <c r="C16" s="10" t="s">
        <v>34</v>
      </c>
      <c r="D16" s="7" t="s">
        <v>59</v>
      </c>
      <c r="E16" s="10">
        <v>1</v>
      </c>
      <c r="F16" s="10"/>
    </row>
    <row r="17" spans="2:6" ht="15">
      <c r="B17" s="10">
        <v>15</v>
      </c>
      <c r="C17" s="10" t="s">
        <v>36</v>
      </c>
      <c r="D17" s="7" t="s">
        <v>60</v>
      </c>
      <c r="E17" s="10">
        <v>2</v>
      </c>
      <c r="F17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11D5C3-F4E3-4370-8D78-73F2DF06A34D}"/>
</file>

<file path=customXml/itemProps2.xml><?xml version="1.0" encoding="utf-8"?>
<ds:datastoreItem xmlns:ds="http://schemas.openxmlformats.org/officeDocument/2006/customXml" ds:itemID="{4A5EF38C-EB27-4CDA-8092-6F51A879A59D}"/>
</file>

<file path=customXml/itemProps3.xml><?xml version="1.0" encoding="utf-8"?>
<ds:datastoreItem xmlns:ds="http://schemas.openxmlformats.org/officeDocument/2006/customXml" ds:itemID="{EB612484-A74E-4562-9A1F-95545230E10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LPTB00291IPC013 Betco WM20 v2 9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2010-08-16T19:47:10Z</dcterms:created>
  <dcterms:modified xsi:type="dcterms:W3CDTF">2010-08-16T19:47:10Z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